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<sst xmlns="http://schemas.openxmlformats.org/spreadsheetml/2006/main" count="224" uniqueCount="98">
  <si>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</si>
  <si>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</si>
  <si>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</si>
  <si>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</si>
  <si>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</si>
  <si>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</si>
  <si>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</si>
  <si>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</si>
  <si>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</si>
  <si>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</si>
  <si>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</si>
  <si>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</si>
  <si>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</si>
  <si>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</si>
  <si>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</si>
  <si>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</si>
  <si>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</si>
  <si>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</si>
  <si>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</si>
  <si>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</si>
  <si>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</si>
  <si>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</si>
  <si>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</si>
  <si>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</si>
  <si>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</si>
  <si>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</si>
  <si>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</si>
  <si>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</si>
  <si>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</si>
  <si>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</si>
  <si>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</si>
  <si>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</si>
  <si>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</si>
  <si>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</si>
  <si>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</si>
  <si>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</si>
  <si>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</si>
  <si>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</si>
  <si>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</si>
  <si>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</si>
  <si>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</si>
  <si>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</si>
  <si>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</si>
  <si>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</si>
  <si>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</si>
  <si>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</si>
  <si>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</si>
  <si>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</si>
  <si>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</si>
  <si>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</si>
  <si>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</si>
  <si>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</si>
  <si>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</si>
  <si>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</si>
  <si>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</si>
  <si>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</si>
  <si>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</si>
  <si>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</si>
  <si>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</si>
  <si>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</si>
  <si>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</si>
  <si>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</si>
  <si>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</si>
  <si>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</si>
  <si>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</si>
  <si>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</si>
  <si>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</si>
  <si>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</si>
  <si>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</si>
  <si>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</si>
  <si>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</si>
  <si>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</si>
  <si>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</si>
  <si>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</si>
  <si>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</si>
  <si>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</si>
  <si>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</si>
  <si>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</si>
  <si>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</si>
  <si>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</si>
  <si>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</si>
  <si>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</si>
  <si>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</si>
  <si>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</si>
  <si>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</si>
  <si>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</si>
  <si>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</si>
  <si>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</si>
  <si>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</si>
  <si>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</si>
  <si>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</si>
  <si>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</si>
  <si>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Зміни до   розпису доходів станом на 04.05.2018р. :</t>
  </si>
  <si>
    <t>факт  на 04.05.18</t>
  </si>
  <si>
    <t>станом на 05.05.2018</t>
  </si>
  <si>
    <r>
      <t xml:space="preserve">станом на 05.05.2018р.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</si>
  <si>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</si>
  <si>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05.05.2018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</si>
</sst>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2.8"/>
      <color indexed="8"/>
      <name val="Times New Roman"/>
      <family val="0"/>
    </font>
    <font>
      <sz val="4.3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9.3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2445202"/>
        <c:axId val="44897955"/>
      </c:lineChart>
      <c:catAx>
        <c:axId val="124452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97955"/>
        <c:crosses val="autoZero"/>
        <c:auto val="0"/>
        <c:lblOffset val="100"/>
        <c:tickLblSkip val="1"/>
        <c:noMultiLvlLbl val="0"/>
      </c:catAx>
      <c:valAx>
        <c:axId val="448979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452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428412"/>
        <c:axId val="12855709"/>
      </c:lineChart>
      <c:catAx>
        <c:axId val="1428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55709"/>
        <c:crosses val="autoZero"/>
        <c:auto val="0"/>
        <c:lblOffset val="100"/>
        <c:tickLblSkip val="1"/>
        <c:noMultiLvlLbl val="0"/>
      </c:catAx>
      <c:valAx>
        <c:axId val="128557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284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8592518"/>
        <c:axId val="34679479"/>
      </c:lineChart>
      <c:catAx>
        <c:axId val="485925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9479"/>
        <c:crosses val="autoZero"/>
        <c:auto val="0"/>
        <c:lblOffset val="100"/>
        <c:tickLblSkip val="1"/>
        <c:noMultiLvlLbl val="0"/>
      </c:catAx>
      <c:valAx>
        <c:axId val="3467947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925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74385"/>
        <c:crosses val="autoZero"/>
        <c:auto val="0"/>
        <c:lblOffset val="100"/>
        <c:tickLblSkip val="1"/>
        <c:noMultiLvlLbl val="0"/>
      </c:catAx>
      <c:valAx>
        <c:axId val="5757438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798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8407418"/>
        <c:axId val="33013579"/>
      </c:lineChart>
      <c:catAx>
        <c:axId val="484074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13579"/>
        <c:crosses val="autoZero"/>
        <c:auto val="0"/>
        <c:lblOffset val="100"/>
        <c:tickLblSkip val="1"/>
        <c:noMultiLvlLbl val="0"/>
      </c:catAx>
      <c:valAx>
        <c:axId val="3301357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4074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8686756"/>
        <c:axId val="56854213"/>
      </c:bar3D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86756"/>
        <c:crossesAt val="1"/>
        <c:crossBetween val="between"/>
        <c:dispUnits/>
        <c:majorUnit val="4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1925870"/>
        <c:axId val="41788511"/>
      </c:bar3D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788511"/>
        <c:crosses val="autoZero"/>
        <c:auto val="1"/>
        <c:lblOffset val="100"/>
        <c:tickLblSkip val="1"/>
        <c:noMultiLvlLbl val="0"/>
      </c:catAx>
      <c:valAx>
        <c:axId val="41788511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25870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130 131,7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532 178,7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- 112 796,4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619 358,0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- 87 179,4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66</v>
      </c>
      <c r="S1" s="121"/>
      <c r="T1" s="121"/>
      <c r="U1" s="121"/>
      <c r="V1" s="121"/>
      <c r="W1" s="122"/>
    </row>
    <row r="2" spans="1:23" ht="1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71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1">
        <v>0</v>
      </c>
      <c r="V4" s="13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3">
        <v>1</v>
      </c>
      <c r="V5" s="13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5">
        <v>0</v>
      </c>
      <c r="V7" s="13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3">
        <v>0</v>
      </c>
      <c r="V8" s="13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3">
        <v>0</v>
      </c>
      <c r="V10" s="13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3">
        <v>0</v>
      </c>
      <c r="V12" s="13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3">
        <v>0</v>
      </c>
      <c r="V14" s="13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3">
        <v>0</v>
      </c>
      <c r="V16" s="13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3">
        <v>0</v>
      </c>
      <c r="V21" s="13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3">
        <v>0</v>
      </c>
      <c r="V22" s="13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5">
        <v>0</v>
      </c>
      <c r="V23" s="14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7">
        <f>SUM(U4:U23)</f>
        <v>1</v>
      </c>
      <c r="V24" s="14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43132</v>
      </c>
      <c r="S29" s="151">
        <f>14560.55/1000</f>
        <v>14.56055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43132</v>
      </c>
      <c r="S39" s="139">
        <f>4362046.31/1000</f>
        <v>4362.04631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73</v>
      </c>
      <c r="S1" s="121"/>
      <c r="T1" s="121"/>
      <c r="U1" s="121"/>
      <c r="V1" s="121"/>
      <c r="W1" s="122"/>
    </row>
    <row r="2" spans="1:23" ht="15" thickBot="1">
      <c r="A2" s="123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3">
        <v>0</v>
      </c>
      <c r="V5" s="13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3">
        <v>0</v>
      </c>
      <c r="V8" s="13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3">
        <v>0</v>
      </c>
      <c r="V9" s="13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3">
        <v>1</v>
      </c>
      <c r="V10" s="13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3">
        <v>0</v>
      </c>
      <c r="V12" s="13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3">
        <v>0</v>
      </c>
      <c r="V15" s="13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3">
        <v>0</v>
      </c>
      <c r="V18" s="13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3">
        <v>0</v>
      </c>
      <c r="V19" s="13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3">
        <v>0</v>
      </c>
      <c r="V21" s="13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5">
        <v>0</v>
      </c>
      <c r="V23" s="14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7">
        <f>SUM(U4:U23)</f>
        <v>1</v>
      </c>
      <c r="V24" s="14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43160</v>
      </c>
      <c r="S29" s="151">
        <v>144.8304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43160</v>
      </c>
      <c r="S39" s="139">
        <v>4586.3857499999995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81</v>
      </c>
      <c r="S1" s="121"/>
      <c r="T1" s="121"/>
      <c r="U1" s="121"/>
      <c r="V1" s="121"/>
      <c r="W1" s="122"/>
    </row>
    <row r="2" spans="1:23" ht="15" thickBot="1">
      <c r="A2" s="123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83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3">
        <v>0</v>
      </c>
      <c r="V5" s="13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3">
        <v>1</v>
      </c>
      <c r="V8" s="13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3">
        <v>0</v>
      </c>
      <c r="V12" s="13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3">
        <v>0</v>
      </c>
      <c r="V13" s="13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3">
        <v>0</v>
      </c>
      <c r="V14" s="13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3">
        <v>0</v>
      </c>
      <c r="V18" s="13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3">
        <v>0</v>
      </c>
      <c r="V19" s="13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3">
        <v>0</v>
      </c>
      <c r="V20" s="13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3">
        <v>0</v>
      </c>
      <c r="V21" s="13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3">
        <v>0</v>
      </c>
      <c r="V23" s="13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5"/>
      <c r="V24" s="14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7">
        <f>SUM(U4:U24)</f>
        <v>1</v>
      </c>
      <c r="V25" s="14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43191</v>
      </c>
      <c r="S30" s="151">
        <v>36.88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43191</v>
      </c>
      <c r="S40" s="139">
        <v>6267.390409999999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85</v>
      </c>
      <c r="S1" s="121"/>
      <c r="T1" s="121"/>
      <c r="U1" s="121"/>
      <c r="V1" s="121"/>
      <c r="W1" s="122"/>
    </row>
    <row r="2" spans="1:23" ht="15" thickBot="1">
      <c r="A2" s="123" t="s">
        <v>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1">
        <v>0</v>
      </c>
      <c r="V4" s="13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3">
        <v>0</v>
      </c>
      <c r="V5" s="13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5">
        <v>0</v>
      </c>
      <c r="V6" s="13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5">
        <v>0</v>
      </c>
      <c r="V7" s="13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3">
        <v>0</v>
      </c>
      <c r="V8" s="13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3">
        <v>0</v>
      </c>
      <c r="V10" s="13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3">
        <v>0</v>
      </c>
      <c r="V13" s="13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3">
        <v>1</v>
      </c>
      <c r="V17" s="13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3">
        <v>0</v>
      </c>
      <c r="V18" s="13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3">
        <v>0</v>
      </c>
      <c r="V19" s="13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3">
        <v>0</v>
      </c>
      <c r="V21" s="13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5">
        <v>0</v>
      </c>
      <c r="V22" s="14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7">
        <f>SUM(U4:U22)</f>
        <v>1</v>
      </c>
      <c r="V23" s="14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9" t="s">
        <v>33</v>
      </c>
      <c r="S26" s="149"/>
      <c r="T26" s="149"/>
      <c r="U26" s="14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29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>
        <v>43221</v>
      </c>
      <c r="S28" s="151">
        <f>164449.89/1000</f>
        <v>164.44989</v>
      </c>
      <c r="T28" s="151"/>
      <c r="U28" s="15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/>
      <c r="S29" s="151"/>
      <c r="T29" s="151"/>
      <c r="U29" s="15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2" t="s">
        <v>45</v>
      </c>
      <c r="T31" s="15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40</v>
      </c>
      <c r="T32" s="15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30</v>
      </c>
      <c r="S36" s="149"/>
      <c r="T36" s="149"/>
      <c r="U36" s="14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5" t="s">
        <v>31</v>
      </c>
      <c r="S37" s="155"/>
      <c r="T37" s="155"/>
      <c r="U37" s="15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>
        <v>43221</v>
      </c>
      <c r="S38" s="139">
        <f>6073942.31/1000</f>
        <v>6073.942309999999</v>
      </c>
      <c r="T38" s="140"/>
      <c r="U38" s="14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/>
      <c r="S39" s="142"/>
      <c r="T39" s="143"/>
      <c r="U39" s="14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90</v>
      </c>
      <c r="S1" s="121"/>
      <c r="T1" s="121"/>
      <c r="U1" s="121"/>
      <c r="V1" s="121"/>
      <c r="W1" s="122"/>
    </row>
    <row r="2" spans="1:23" ht="15" thickBot="1">
      <c r="A2" s="123" t="s">
        <v>94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95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5778.420000000001</v>
      </c>
      <c r="R4" s="94">
        <v>0</v>
      </c>
      <c r="S4" s="95">
        <v>0</v>
      </c>
      <c r="T4" s="96">
        <v>10</v>
      </c>
      <c r="U4" s="131">
        <v>0</v>
      </c>
      <c r="V4" s="13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31.41999999999993</v>
      </c>
      <c r="N5" s="65">
        <v>3369.12</v>
      </c>
      <c r="O5" s="65">
        <v>3200</v>
      </c>
      <c r="P5" s="3">
        <f t="shared" si="2"/>
        <v>1.05285</v>
      </c>
      <c r="Q5" s="2">
        <v>5778.4</v>
      </c>
      <c r="R5" s="69">
        <v>0</v>
      </c>
      <c r="S5" s="65">
        <v>0</v>
      </c>
      <c r="T5" s="70">
        <v>1</v>
      </c>
      <c r="U5" s="133">
        <v>0</v>
      </c>
      <c r="V5" s="13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19.840000000000504</v>
      </c>
      <c r="N6" s="65">
        <v>8339.34</v>
      </c>
      <c r="O6" s="65">
        <v>7500</v>
      </c>
      <c r="P6" s="3">
        <f t="shared" si="2"/>
        <v>1.111912</v>
      </c>
      <c r="Q6" s="2">
        <v>5778.4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43225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7000</v>
      </c>
      <c r="P7" s="3">
        <f t="shared" si="2"/>
        <v>0</v>
      </c>
      <c r="Q7" s="2">
        <v>5778.4</v>
      </c>
      <c r="R7" s="71"/>
      <c r="S7" s="72"/>
      <c r="T7" s="73"/>
      <c r="U7" s="135"/>
      <c r="V7" s="136"/>
      <c r="W7" s="68">
        <f t="shared" si="3"/>
        <v>0</v>
      </c>
    </row>
    <row r="8" spans="1:23" ht="12.75">
      <c r="A8" s="10">
        <v>43227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6000</v>
      </c>
      <c r="P8" s="3">
        <f t="shared" si="2"/>
        <v>0</v>
      </c>
      <c r="Q8" s="2">
        <v>5778.4</v>
      </c>
      <c r="R8" s="112"/>
      <c r="S8" s="113"/>
      <c r="T8" s="104"/>
      <c r="U8" s="156"/>
      <c r="V8" s="157"/>
      <c r="W8" s="110">
        <f t="shared" si="3"/>
        <v>0</v>
      </c>
    </row>
    <row r="9" spans="1:23" ht="12.75">
      <c r="A9" s="10">
        <v>43228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5778.4</v>
      </c>
      <c r="R9" s="115"/>
      <c r="S9" s="72"/>
      <c r="T9" s="65"/>
      <c r="U9" s="158"/>
      <c r="V9" s="158"/>
      <c r="W9" s="114">
        <f t="shared" si="3"/>
        <v>0</v>
      </c>
    </row>
    <row r="10" spans="1:23" ht="12.75">
      <c r="A10" s="10">
        <v>43230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2600</v>
      </c>
      <c r="P10" s="3">
        <f t="shared" si="2"/>
        <v>0</v>
      </c>
      <c r="Q10" s="2">
        <v>5778.4</v>
      </c>
      <c r="R10" s="71"/>
      <c r="S10" s="72"/>
      <c r="T10" s="70"/>
      <c r="U10" s="133"/>
      <c r="V10" s="134"/>
      <c r="W10" s="68">
        <f>R10+S10+U10+T10+V10</f>
        <v>0</v>
      </c>
    </row>
    <row r="11" spans="1:23" ht="12.75">
      <c r="A11" s="10">
        <v>43231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5778.4</v>
      </c>
      <c r="R11" s="69"/>
      <c r="S11" s="65"/>
      <c r="T11" s="70"/>
      <c r="U11" s="133"/>
      <c r="V11" s="134"/>
      <c r="W11" s="68">
        <f t="shared" si="3"/>
        <v>0</v>
      </c>
    </row>
    <row r="12" spans="1:23" ht="12.75">
      <c r="A12" s="10">
        <v>43234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11000</v>
      </c>
      <c r="P12" s="3">
        <f t="shared" si="2"/>
        <v>0</v>
      </c>
      <c r="Q12" s="2">
        <v>5778.4</v>
      </c>
      <c r="R12" s="69"/>
      <c r="S12" s="65"/>
      <c r="T12" s="70"/>
      <c r="U12" s="133"/>
      <c r="V12" s="134"/>
      <c r="W12" s="68">
        <f t="shared" si="3"/>
        <v>0</v>
      </c>
    </row>
    <row r="13" spans="1:23" ht="12.75">
      <c r="A13" s="10">
        <v>43235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4500</v>
      </c>
      <c r="P13" s="3">
        <f t="shared" si="2"/>
        <v>0</v>
      </c>
      <c r="Q13" s="2">
        <v>5778.4</v>
      </c>
      <c r="R13" s="69"/>
      <c r="S13" s="65"/>
      <c r="T13" s="70"/>
      <c r="U13" s="133"/>
      <c r="V13" s="134"/>
      <c r="W13" s="68">
        <f t="shared" si="3"/>
        <v>0</v>
      </c>
    </row>
    <row r="14" spans="1:23" ht="12.75">
      <c r="A14" s="10">
        <v>43236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5800</v>
      </c>
      <c r="P14" s="3">
        <f t="shared" si="2"/>
        <v>0</v>
      </c>
      <c r="Q14" s="2">
        <v>5778.4</v>
      </c>
      <c r="R14" s="69"/>
      <c r="S14" s="65"/>
      <c r="T14" s="74"/>
      <c r="U14" s="133"/>
      <c r="V14" s="134"/>
      <c r="W14" s="68">
        <f t="shared" si="3"/>
        <v>0</v>
      </c>
    </row>
    <row r="15" spans="1:23" ht="12.75">
      <c r="A15" s="10">
        <v>43237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4000</v>
      </c>
      <c r="P15" s="3">
        <f>N15/O15</f>
        <v>0</v>
      </c>
      <c r="Q15" s="2">
        <v>5778.4</v>
      </c>
      <c r="R15" s="69"/>
      <c r="S15" s="65"/>
      <c r="T15" s="74"/>
      <c r="U15" s="133"/>
      <c r="V15" s="134"/>
      <c r="W15" s="68">
        <f t="shared" si="3"/>
        <v>0</v>
      </c>
    </row>
    <row r="16" spans="1:23" ht="12.75">
      <c r="A16" s="10">
        <v>43238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5000</v>
      </c>
      <c r="P16" s="3">
        <f t="shared" si="2"/>
        <v>0</v>
      </c>
      <c r="Q16" s="2">
        <v>5778.4</v>
      </c>
      <c r="R16" s="69"/>
      <c r="S16" s="65"/>
      <c r="T16" s="74"/>
      <c r="U16" s="133"/>
      <c r="V16" s="134"/>
      <c r="W16" s="68">
        <f t="shared" si="3"/>
        <v>0</v>
      </c>
    </row>
    <row r="17" spans="1:23" ht="12.75">
      <c r="A17" s="10">
        <v>43241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6800</v>
      </c>
      <c r="P17" s="3">
        <f t="shared" si="2"/>
        <v>0</v>
      </c>
      <c r="Q17" s="2">
        <v>5778.4</v>
      </c>
      <c r="R17" s="69"/>
      <c r="S17" s="65"/>
      <c r="T17" s="74"/>
      <c r="U17" s="133"/>
      <c r="V17" s="134"/>
      <c r="W17" s="68">
        <f t="shared" si="3"/>
        <v>0</v>
      </c>
    </row>
    <row r="18" spans="1:23" ht="12.75">
      <c r="A18" s="10">
        <v>43242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9500</v>
      </c>
      <c r="P18" s="3">
        <f>N18/O18</f>
        <v>0</v>
      </c>
      <c r="Q18" s="2">
        <v>5778.4</v>
      </c>
      <c r="R18" s="69"/>
      <c r="S18" s="65"/>
      <c r="T18" s="70"/>
      <c r="U18" s="133"/>
      <c r="V18" s="134"/>
      <c r="W18" s="68">
        <f t="shared" si="3"/>
        <v>0</v>
      </c>
    </row>
    <row r="19" spans="1:23" ht="12.75">
      <c r="A19" s="10">
        <v>43243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5778.4</v>
      </c>
      <c r="R19" s="69"/>
      <c r="S19" s="65"/>
      <c r="T19" s="70"/>
      <c r="U19" s="133"/>
      <c r="V19" s="134"/>
      <c r="W19" s="68">
        <f t="shared" si="3"/>
        <v>0</v>
      </c>
    </row>
    <row r="20" spans="1:23" ht="12.75">
      <c r="A20" s="10">
        <v>43244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5778.4</v>
      </c>
      <c r="R20" s="69"/>
      <c r="S20" s="65"/>
      <c r="T20" s="70"/>
      <c r="U20" s="133"/>
      <c r="V20" s="134"/>
      <c r="W20" s="68">
        <f t="shared" si="3"/>
        <v>0</v>
      </c>
    </row>
    <row r="21" spans="1:23" ht="12.75">
      <c r="A21" s="10">
        <v>43245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5778.4</v>
      </c>
      <c r="R21" s="102"/>
      <c r="S21" s="103"/>
      <c r="T21" s="104"/>
      <c r="U21" s="133"/>
      <c r="V21" s="134"/>
      <c r="W21" s="68">
        <f t="shared" si="3"/>
        <v>0</v>
      </c>
    </row>
    <row r="22" spans="1:23" ht="12.75">
      <c r="A22" s="10">
        <v>43249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5778.4</v>
      </c>
      <c r="R22" s="102"/>
      <c r="S22" s="103"/>
      <c r="T22" s="104"/>
      <c r="U22" s="133"/>
      <c r="V22" s="134"/>
      <c r="W22" s="68">
        <f t="shared" si="3"/>
        <v>0</v>
      </c>
    </row>
    <row r="23" spans="1:23" ht="12.75">
      <c r="A23" s="10">
        <v>43250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11800</v>
      </c>
      <c r="P23" s="3">
        <f t="shared" si="2"/>
        <v>0</v>
      </c>
      <c r="Q23" s="2">
        <v>5778.4</v>
      </c>
      <c r="R23" s="102"/>
      <c r="S23" s="103"/>
      <c r="T23" s="104"/>
      <c r="U23" s="133"/>
      <c r="V23" s="134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8200</v>
      </c>
      <c r="P24" s="3">
        <f t="shared" si="2"/>
        <v>0</v>
      </c>
      <c r="Q24" s="2">
        <v>5778.4</v>
      </c>
      <c r="R24" s="98"/>
      <c r="S24" s="99"/>
      <c r="T24" s="100"/>
      <c r="U24" s="145"/>
      <c r="V24" s="146"/>
      <c r="W24" s="116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8972.92</v>
      </c>
      <c r="C25" s="85">
        <f t="shared" si="4"/>
        <v>1362.94</v>
      </c>
      <c r="D25" s="107">
        <f t="shared" si="4"/>
        <v>33.04</v>
      </c>
      <c r="E25" s="107">
        <f t="shared" si="4"/>
        <v>1329.9</v>
      </c>
      <c r="F25" s="85">
        <f t="shared" si="4"/>
        <v>55.970000000000006</v>
      </c>
      <c r="G25" s="85">
        <f t="shared" si="4"/>
        <v>799.27</v>
      </c>
      <c r="H25" s="85">
        <f t="shared" si="4"/>
        <v>3983.8599999999997</v>
      </c>
      <c r="I25" s="85">
        <f t="shared" si="4"/>
        <v>359.42999999999995</v>
      </c>
      <c r="J25" s="85">
        <f t="shared" si="4"/>
        <v>44.849999999999994</v>
      </c>
      <c r="K25" s="85">
        <f t="shared" si="4"/>
        <v>559.6</v>
      </c>
      <c r="L25" s="85">
        <f t="shared" si="4"/>
        <v>1129.2</v>
      </c>
      <c r="M25" s="84">
        <f t="shared" si="4"/>
        <v>67.2200000000007</v>
      </c>
      <c r="N25" s="84">
        <f t="shared" si="4"/>
        <v>17335.260000000002</v>
      </c>
      <c r="O25" s="84">
        <f t="shared" si="4"/>
        <v>130300</v>
      </c>
      <c r="P25" s="86">
        <f>N25/O25</f>
        <v>0.1330411358403684</v>
      </c>
      <c r="Q25" s="2"/>
      <c r="R25" s="75">
        <f>SUM(R4:R24)</f>
        <v>0</v>
      </c>
      <c r="S25" s="75">
        <f>SUM(S4:S24)</f>
        <v>0</v>
      </c>
      <c r="T25" s="75">
        <f>SUM(T4:T24)</f>
        <v>11</v>
      </c>
      <c r="U25" s="147">
        <f>SUM(U4:U24)</f>
        <v>0</v>
      </c>
      <c r="V25" s="148"/>
      <c r="W25" s="111">
        <f>R25+S25+U25+T25+V25</f>
        <v>11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43225</v>
      </c>
      <c r="S30" s="151">
        <v>1.88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43225</v>
      </c>
      <c r="S40" s="139">
        <v>6236.512199999998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7" t="s">
        <v>96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8"/>
      <c r="N26" s="178"/>
    </row>
    <row r="27" spans="1:16" ht="54" customHeight="1">
      <c r="A27" s="172" t="s">
        <v>32</v>
      </c>
      <c r="B27" s="168" t="s">
        <v>43</v>
      </c>
      <c r="C27" s="168"/>
      <c r="D27" s="162" t="s">
        <v>49</v>
      </c>
      <c r="E27" s="174"/>
      <c r="F27" s="175" t="s">
        <v>44</v>
      </c>
      <c r="G27" s="161"/>
      <c r="H27" s="176" t="s">
        <v>52</v>
      </c>
      <c r="I27" s="162"/>
      <c r="J27" s="169"/>
      <c r="K27" s="170"/>
      <c r="L27" s="165" t="s">
        <v>36</v>
      </c>
      <c r="M27" s="166"/>
      <c r="N27" s="167"/>
      <c r="O27" s="159" t="s">
        <v>97</v>
      </c>
      <c r="P27" s="160"/>
    </row>
    <row r="28" spans="1:16" ht="30.75" customHeight="1">
      <c r="A28" s="173"/>
      <c r="B28" s="44" t="s">
        <v>91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61"/>
      <c r="P28" s="162"/>
    </row>
    <row r="29" spans="1:16" ht="23.25" customHeight="1" thickBot="1">
      <c r="A29" s="40">
        <f>травень!S40</f>
        <v>6236.512199999998</v>
      </c>
      <c r="B29" s="45">
        <v>4015</v>
      </c>
      <c r="C29" s="45">
        <v>1461.36</v>
      </c>
      <c r="D29" s="45">
        <v>1000.03</v>
      </c>
      <c r="E29" s="45">
        <v>1570.86</v>
      </c>
      <c r="F29" s="45">
        <v>10000</v>
      </c>
      <c r="G29" s="45">
        <v>1759.37</v>
      </c>
      <c r="H29" s="45">
        <v>10</v>
      </c>
      <c r="I29" s="45">
        <v>4</v>
      </c>
      <c r="J29" s="45"/>
      <c r="K29" s="45"/>
      <c r="L29" s="59">
        <f>H29+F29+D29+J29+B29</f>
        <v>15025.03</v>
      </c>
      <c r="M29" s="46">
        <f>C29+E29+G29+I29</f>
        <v>4795.59</v>
      </c>
      <c r="N29" s="47">
        <f>M29-L29</f>
        <v>-10229.44</v>
      </c>
      <c r="O29" s="163">
        <f>травень!S30</f>
        <v>1.88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342289.04</v>
      </c>
      <c r="C48" s="28">
        <v>307327.01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59130.77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115256.76</v>
      </c>
      <c r="C50" s="28">
        <v>95298.46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12623.16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38438.16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13155.339999999906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619358.02</v>
      </c>
      <c r="C56" s="9">
        <v>532178.6599999999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1461.36</v>
      </c>
    </row>
    <row r="59" spans="1:3" ht="25.5">
      <c r="A59" s="76" t="s">
        <v>54</v>
      </c>
      <c r="B59" s="9">
        <f>D29</f>
        <v>1000.03</v>
      </c>
      <c r="C59" s="9">
        <f>E29</f>
        <v>1570.86</v>
      </c>
    </row>
    <row r="60" spans="1:3" ht="12.75">
      <c r="A60" s="76" t="s">
        <v>55</v>
      </c>
      <c r="B60" s="9">
        <f>F29</f>
        <v>10000</v>
      </c>
      <c r="C60" s="9">
        <f>G29</f>
        <v>1759.37</v>
      </c>
    </row>
    <row r="61" spans="1:3" ht="25.5">
      <c r="A61" s="76" t="s">
        <v>56</v>
      </c>
      <c r="B61" s="9">
        <f>H29</f>
        <v>10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92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3665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157777.993</v>
      </c>
      <c r="N17" s="32">
        <f t="shared" si="1"/>
        <v>1627917.7</v>
      </c>
      <c r="O17" s="15"/>
    </row>
    <row r="20" spans="1:15" ht="12" hidden="1">
      <c r="A20" t="s">
        <v>93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155109</v>
      </c>
      <c r="M20" s="88">
        <v>157778</v>
      </c>
      <c r="N20" s="15">
        <f>SUM(B20:M20)</f>
        <v>1653534.78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0.04999999998835847</v>
      </c>
      <c r="M21" s="15">
        <f t="shared" si="3"/>
        <v>0.007000000012340024</v>
      </c>
      <c r="N21" s="15">
        <f>SUM(B21:M21)</f>
        <v>25617.08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2018-05-05T07:53:58Z</dcterms:modified>
  <cp:category/>
  <cp:version/>
  <cp:contentType/>
  <cp:contentStatus/>
</cp:coreProperties>
</file>